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837\Desktop\"/>
    </mc:Choice>
  </mc:AlternateContent>
  <bookViews>
    <workbookView xWindow="0" yWindow="0" windowWidth="20490" windowHeight="7770"/>
  </bookViews>
  <sheets>
    <sheet name="計算シート" sheetId="3" r:id="rId1"/>
  </sheets>
  <definedNames>
    <definedName name="_xlnm.Print_Area" localSheetId="0">計算シート!$A$1:$H$39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B17" i="3" s="1"/>
  <c r="T6" i="3"/>
  <c r="S6" i="3"/>
  <c r="B13" i="3" s="1"/>
  <c r="Q6" i="3"/>
  <c r="P6" i="3"/>
  <c r="B12" i="3" s="1"/>
  <c r="N6" i="3"/>
  <c r="M6" i="3"/>
  <c r="B11" i="3" s="1"/>
  <c r="K6" i="3"/>
  <c r="G14" i="3" s="1"/>
  <c r="G17" i="3" s="1"/>
  <c r="G20" i="3" s="1"/>
  <c r="G13" i="3" l="1"/>
  <c r="B20" i="3"/>
  <c r="F25" i="3"/>
  <c r="G11" i="3"/>
  <c r="G12" i="3"/>
  <c r="B16" i="3" l="1"/>
  <c r="G16" i="3" s="1"/>
  <c r="F24" i="3" s="1"/>
  <c r="G19" i="3" l="1"/>
  <c r="B19" i="3"/>
</calcChain>
</file>

<file path=xl/sharedStrings.xml><?xml version="1.0" encoding="utf-8"?>
<sst xmlns="http://schemas.openxmlformats.org/spreadsheetml/2006/main" count="98" uniqueCount="68">
  <si>
    <t>燃料単価</t>
    <rPh sb="0" eb="2">
      <t>ネンリョウ</t>
    </rPh>
    <rPh sb="2" eb="4">
      <t>タンカ</t>
    </rPh>
    <phoneticPr fontId="1"/>
  </si>
  <si>
    <t>km</t>
    <phoneticPr fontId="1"/>
  </si>
  <si>
    <t>km/L</t>
    <phoneticPr fontId="1"/>
  </si>
  <si>
    <t>円/L</t>
    <rPh sb="0" eb="1">
      <t>エン</t>
    </rPh>
    <phoneticPr fontId="1"/>
  </si>
  <si>
    <t>Kg</t>
    <phoneticPr fontId="1"/>
  </si>
  <si>
    <t>自転車速度</t>
    <rPh sb="0" eb="3">
      <t>ジテンシャ</t>
    </rPh>
    <rPh sb="3" eb="5">
      <t>ソクド</t>
    </rPh>
    <phoneticPr fontId="1"/>
  </si>
  <si>
    <t>歩く速度</t>
    <rPh sb="0" eb="1">
      <t>アル</t>
    </rPh>
    <rPh sb="2" eb="4">
      <t>ソクド</t>
    </rPh>
    <phoneticPr fontId="1"/>
  </si>
  <si>
    <t>通勤時間（自転車）</t>
    <rPh sb="0" eb="2">
      <t>ツウキン</t>
    </rPh>
    <rPh sb="2" eb="4">
      <t>ジカン</t>
    </rPh>
    <rPh sb="5" eb="8">
      <t>ジテンシャ</t>
    </rPh>
    <phoneticPr fontId="1"/>
  </si>
  <si>
    <t>《入力欄》</t>
    <rPh sb="1" eb="3">
      <t>ニュウリョク</t>
    </rPh>
    <rPh sb="3" eb="4">
      <t>ラン</t>
    </rPh>
    <phoneticPr fontId="1"/>
  </si>
  <si>
    <t>《結果欄》</t>
    <rPh sb="1" eb="3">
      <t>ケッカ</t>
    </rPh>
    <rPh sb="3" eb="4">
      <t>ラン</t>
    </rPh>
    <phoneticPr fontId="1"/>
  </si>
  <si>
    <t>燃料種類</t>
    <rPh sb="0" eb="2">
      <t>ネンリョウ</t>
    </rPh>
    <rPh sb="2" eb="4">
      <t>シュルイ</t>
    </rPh>
    <phoneticPr fontId="1"/>
  </si>
  <si>
    <t>円</t>
    <rPh sb="0" eb="1">
      <t>エン</t>
    </rPh>
    <phoneticPr fontId="1"/>
  </si>
  <si>
    <t>《参考》</t>
    <rPh sb="1" eb="3">
      <t>サンコウ</t>
    </rPh>
    <phoneticPr fontId="1"/>
  </si>
  <si>
    <t>ガソリン</t>
    <phoneticPr fontId="1"/>
  </si>
  <si>
    <r>
      <t>kg-CO</t>
    </r>
    <r>
      <rPr>
        <vertAlign val="subscript"/>
        <sz val="12"/>
        <color theme="1"/>
        <rFont val="メイリオ"/>
        <family val="3"/>
        <charset val="128"/>
      </rPr>
      <t>2</t>
    </r>
    <phoneticPr fontId="1"/>
  </si>
  <si>
    <r>
      <t>CO</t>
    </r>
    <r>
      <rPr>
        <vertAlign val="subscript"/>
        <sz val="12"/>
        <color theme="1"/>
        <rFont val="メイリオ"/>
        <family val="3"/>
        <charset val="128"/>
      </rPr>
      <t>2</t>
    </r>
    <r>
      <rPr>
        <sz val="12"/>
        <color theme="1"/>
        <rFont val="メイリオ"/>
        <family val="3"/>
        <charset val="128"/>
      </rPr>
      <t>削減量</t>
    </r>
    <rPh sb="3" eb="5">
      <t>サクゲン</t>
    </rPh>
    <rPh sb="5" eb="6">
      <t>リョウ</t>
    </rPh>
    <phoneticPr fontId="1"/>
  </si>
  <si>
    <t>ディーゼル（軽油）</t>
    <rPh sb="6" eb="8">
      <t>ケイユ</t>
    </rPh>
    <phoneticPr fontId="1"/>
  </si>
  <si>
    <t>METs</t>
    <phoneticPr fontId="1"/>
  </si>
  <si>
    <t>ゆっくり（～16km/h）</t>
    <phoneticPr fontId="1"/>
  </si>
  <si>
    <t>普通（16.1～19.2km/h）</t>
    <phoneticPr fontId="1"/>
  </si>
  <si>
    <t>速め（19.3～22.4km/h）</t>
    <phoneticPr fontId="1"/>
  </si>
  <si>
    <t>速い（22.5～25.6km/h）</t>
    <phoneticPr fontId="1"/>
  </si>
  <si>
    <t>普通（4.0km/h）</t>
    <phoneticPr fontId="1"/>
  </si>
  <si>
    <t>速め（4.8km/h）</t>
    <phoneticPr fontId="1"/>
  </si>
  <si>
    <t>速い（5.6km/h）</t>
    <phoneticPr fontId="1"/>
  </si>
  <si>
    <t>計算時使用値</t>
    <rPh sb="0" eb="2">
      <t>ケイサン</t>
    </rPh>
    <rPh sb="2" eb="3">
      <t>ジ</t>
    </rPh>
    <rPh sb="3" eb="5">
      <t>シヨウ</t>
    </rPh>
    <rPh sb="5" eb="6">
      <t>チ</t>
    </rPh>
    <phoneticPr fontId="1"/>
  </si>
  <si>
    <t>計算使用値</t>
    <rPh sb="0" eb="2">
      <t>ケイサン</t>
    </rPh>
    <rPh sb="2" eb="4">
      <t>シヨウ</t>
    </rPh>
    <rPh sb="4" eb="5">
      <t>チ</t>
    </rPh>
    <phoneticPr fontId="1"/>
  </si>
  <si>
    <t>計算使用値</t>
    <rPh sb="0" eb="2">
      <t>ケイサン</t>
    </rPh>
    <rPh sb="2" eb="4">
      <t>シヨウ</t>
    </rPh>
    <rPh sb="4" eb="5">
      <t>アタイ</t>
    </rPh>
    <phoneticPr fontId="1"/>
  </si>
  <si>
    <t>ゆっくり（3.2km/h）</t>
    <phoneticPr fontId="1"/>
  </si>
  <si>
    <t>消費ｶﾛﾘｰ（自転車）</t>
    <rPh sb="0" eb="2">
      <t>ショウヒ</t>
    </rPh>
    <rPh sb="7" eb="10">
      <t>ジテンシャ</t>
    </rPh>
    <phoneticPr fontId="1"/>
  </si>
  <si>
    <t>消費ｶﾛﾘｰ（徒歩）</t>
    <rPh sb="0" eb="2">
      <t>ショウヒ</t>
    </rPh>
    <rPh sb="7" eb="9">
      <t>トホ</t>
    </rPh>
    <phoneticPr fontId="1"/>
  </si>
  <si>
    <t>《注》</t>
    <rPh sb="1" eb="2">
      <t>チュウ</t>
    </rPh>
    <phoneticPr fontId="1"/>
  </si>
  <si>
    <t>日</t>
    <rPh sb="0" eb="1">
      <t>ニチ</t>
    </rPh>
    <phoneticPr fontId="1"/>
  </si>
  <si>
    <t>通勤日数（月間）</t>
    <rPh sb="0" eb="2">
      <t>ツウキン</t>
    </rPh>
    <rPh sb="2" eb="4">
      <t>ニッスウ</t>
    </rPh>
    <rPh sb="5" eb="7">
      <t>ゲッカン</t>
    </rPh>
    <phoneticPr fontId="1"/>
  </si>
  <si>
    <t>体重</t>
    <rPh sb="0" eb="1">
      <t>カラダ</t>
    </rPh>
    <rPh sb="1" eb="2">
      <t>シゲル</t>
    </rPh>
    <phoneticPr fontId="1"/>
  </si>
  <si>
    <t>※1 切り替える予定の交通手段による通勤日数を入力してください。</t>
    <rPh sb="3" eb="4">
      <t>キ</t>
    </rPh>
    <rPh sb="5" eb="6">
      <t>カ</t>
    </rPh>
    <rPh sb="8" eb="10">
      <t>ヨテイ</t>
    </rPh>
    <rPh sb="11" eb="13">
      <t>コウツウ</t>
    </rPh>
    <rPh sb="13" eb="15">
      <t>シュダン</t>
    </rPh>
    <rPh sb="18" eb="20">
      <t>ツウキン</t>
    </rPh>
    <rPh sb="20" eb="22">
      <t>ニッスウ</t>
    </rPh>
    <rPh sb="23" eb="25">
      <t>ニュウリョク</t>
    </rPh>
    <phoneticPr fontId="1"/>
  </si>
  <si>
    <t>kcal</t>
    <phoneticPr fontId="1"/>
  </si>
  <si>
    <r>
      <t>CO</t>
    </r>
    <r>
      <rPr>
        <vertAlign val="subscript"/>
        <sz val="12"/>
        <color theme="1"/>
        <rFont val="メイリオ"/>
        <family val="3"/>
        <charset val="128"/>
      </rPr>
      <t>2</t>
    </r>
    <r>
      <rPr>
        <sz val="12"/>
        <color theme="1"/>
        <rFont val="メイリオ"/>
        <family val="3"/>
        <charset val="128"/>
      </rPr>
      <t>排出係数</t>
    </r>
    <rPh sb="3" eb="5">
      <t>ハイシュツ</t>
    </rPh>
    <rPh sb="5" eb="7">
      <t>ケイスウ</t>
    </rPh>
    <phoneticPr fontId="1"/>
  </si>
  <si>
    <t>・消費ｶﾛﾘｰは、厚生労働省の「健康づくりのための身体活動基準2013」等を参考に計算していますが、個人差もあるため参考程度とお考えください。</t>
    <rPh sb="1" eb="3">
      <t>ショウヒ</t>
    </rPh>
    <rPh sb="9" eb="11">
      <t>コウセイ</t>
    </rPh>
    <rPh sb="11" eb="14">
      <t>ロウドウショウ</t>
    </rPh>
    <rPh sb="16" eb="18">
      <t>ケンコウ</t>
    </rPh>
    <rPh sb="25" eb="27">
      <t>シンタイ</t>
    </rPh>
    <rPh sb="27" eb="29">
      <t>カツドウ</t>
    </rPh>
    <rPh sb="29" eb="31">
      <t>キジュン</t>
    </rPh>
    <rPh sb="36" eb="37">
      <t>トウ</t>
    </rPh>
    <rPh sb="38" eb="40">
      <t>サンコウ</t>
    </rPh>
    <rPh sb="41" eb="43">
      <t>ケイサン</t>
    </rPh>
    <rPh sb="50" eb="53">
      <t>コジンサ</t>
    </rPh>
    <rPh sb="58" eb="60">
      <t>サンコウ</t>
    </rPh>
    <rPh sb="60" eb="62">
      <t>テイド</t>
    </rPh>
    <rPh sb="64" eb="65">
      <t>カンガ</t>
    </rPh>
    <phoneticPr fontId="1"/>
  </si>
  <si>
    <t>kcal</t>
  </si>
  <si>
    <t>○年間</t>
    <rPh sb="1" eb="3">
      <t>ネンカン</t>
    </rPh>
    <phoneticPr fontId="1"/>
  </si>
  <si>
    <t>○月間</t>
    <rPh sb="1" eb="3">
      <t>ゲッカン</t>
    </rPh>
    <phoneticPr fontId="1"/>
  </si>
  <si>
    <t>分</t>
    <rPh sb="0" eb="1">
      <t>フン</t>
    </rPh>
    <phoneticPr fontId="1"/>
  </si>
  <si>
    <t>○１日（往復）</t>
    <rPh sb="2" eb="3">
      <t>ニチ</t>
    </rPh>
    <rPh sb="4" eb="6">
      <t>オウフク</t>
    </rPh>
    <phoneticPr fontId="1"/>
  </si>
  <si>
    <t>消費ｶﾛﾘｰ</t>
    <rPh sb="0" eb="2">
      <t>ショウヒ</t>
    </rPh>
    <phoneticPr fontId="1"/>
  </si>
  <si>
    <t>通勤時間（徒歩）</t>
    <rPh sb="0" eb="2">
      <t>ツウキン</t>
    </rPh>
    <rPh sb="2" eb="4">
      <t>ジカン</t>
    </rPh>
    <rPh sb="5" eb="6">
      <t>ト</t>
    </rPh>
    <rPh sb="6" eb="7">
      <t>アユミ</t>
    </rPh>
    <phoneticPr fontId="1"/>
  </si>
  <si>
    <t>通勤距離（片道）</t>
    <rPh sb="0" eb="2">
      <t>ツウキン</t>
    </rPh>
    <rPh sb="2" eb="4">
      <t>キョリ</t>
    </rPh>
    <rPh sb="5" eb="6">
      <t>カタ</t>
    </rPh>
    <rPh sb="6" eb="7">
      <t>ミチ</t>
    </rPh>
    <phoneticPr fontId="1"/>
  </si>
  <si>
    <t>燃費（通勤時平均）</t>
    <rPh sb="0" eb="2">
      <t>ネンピ</t>
    </rPh>
    <rPh sb="3" eb="5">
      <t>ツウキン</t>
    </rPh>
    <rPh sb="5" eb="6">
      <t>ジ</t>
    </rPh>
    <rPh sb="6" eb="8">
      <t>ヘイキン</t>
    </rPh>
    <phoneticPr fontId="1"/>
  </si>
  <si>
    <t>燃料節約額</t>
    <rPh sb="0" eb="2">
      <t>ネンリョウ</t>
    </rPh>
    <rPh sb="2" eb="4">
      <t>セツヤク</t>
    </rPh>
    <rPh sb="4" eb="5">
      <t>ガク</t>
    </rPh>
    <phoneticPr fontId="1"/>
  </si>
  <si>
    <t>車速度</t>
    <rPh sb="0" eb="1">
      <t>クルマ</t>
    </rPh>
    <rPh sb="1" eb="3">
      <t>ソクド</t>
    </rPh>
    <phoneticPr fontId="1"/>
  </si>
  <si>
    <t>計算時使用値</t>
    <rPh sb="0" eb="2">
      <t>ケイサン</t>
    </rPh>
    <rPh sb="2" eb="3">
      <t>ジ</t>
    </rPh>
    <rPh sb="3" eb="5">
      <t>シヨウ</t>
    </rPh>
    <rPh sb="5" eb="6">
      <t>アタイ</t>
    </rPh>
    <phoneticPr fontId="1"/>
  </si>
  <si>
    <t>市街地（40km/ｈ）</t>
    <rPh sb="0" eb="3">
      <t>シガイチ</t>
    </rPh>
    <phoneticPr fontId="1"/>
  </si>
  <si>
    <t>欲しい商品の値段</t>
    <rPh sb="0" eb="1">
      <t>ホ</t>
    </rPh>
    <rPh sb="3" eb="5">
      <t>ショウヒン</t>
    </rPh>
    <rPh sb="6" eb="8">
      <t>ネダン</t>
    </rPh>
    <phoneticPr fontId="1"/>
  </si>
  <si>
    <t>→</t>
    <phoneticPr fontId="1"/>
  </si>
  <si>
    <t>通勤時間（車なら）</t>
    <rPh sb="0" eb="2">
      <t>ツウキン</t>
    </rPh>
    <rPh sb="2" eb="4">
      <t>ジカン</t>
    </rPh>
    <rPh sb="5" eb="6">
      <t>クルマ</t>
    </rPh>
    <phoneticPr fontId="1"/>
  </si>
  <si>
    <t>たった</t>
    <phoneticPr fontId="1"/>
  </si>
  <si>
    <t>※2 ﾉｰﾏｲｶｰ通勤と比べ、車や電車のみで通勤した場合、どの程度消費ｶﾛﾘｰが少ないかを示した数値です。</t>
    <rPh sb="9" eb="11">
      <t>ツウキン</t>
    </rPh>
    <rPh sb="12" eb="13">
      <t>クラ</t>
    </rPh>
    <rPh sb="15" eb="16">
      <t>クルマ</t>
    </rPh>
    <rPh sb="17" eb="19">
      <t>デンシャ</t>
    </rPh>
    <rPh sb="22" eb="24">
      <t>ツウキン</t>
    </rPh>
    <rPh sb="26" eb="28">
      <t>バアイ</t>
    </rPh>
    <rPh sb="31" eb="33">
      <t>テイド</t>
    </rPh>
    <rPh sb="33" eb="35">
      <t>ショウヒ</t>
    </rPh>
    <rPh sb="40" eb="41">
      <t>スク</t>
    </rPh>
    <rPh sb="45" eb="46">
      <t>シメ</t>
    </rPh>
    <rPh sb="48" eb="50">
      <t>スウチ</t>
    </rPh>
    <phoneticPr fontId="1"/>
  </si>
  <si>
    <t>好物のｶﾛﾘｰ（１食）</t>
    <rPh sb="0" eb="2">
      <t>コウブツ</t>
    </rPh>
    <rPh sb="9" eb="10">
      <t>ショク</t>
    </rPh>
    <phoneticPr fontId="1"/>
  </si>
  <si>
    <r>
      <t>自転車（月間）</t>
    </r>
    <r>
      <rPr>
        <sz val="10"/>
        <color theme="1"/>
        <rFont val="メイリオ"/>
        <family val="3"/>
        <charset val="128"/>
      </rPr>
      <t>※1</t>
    </r>
    <rPh sb="0" eb="3">
      <t>ジテンシャ</t>
    </rPh>
    <rPh sb="4" eb="6">
      <t>ゲッカン</t>
    </rPh>
    <phoneticPr fontId="1"/>
  </si>
  <si>
    <r>
      <t>徒歩（月間）</t>
    </r>
    <r>
      <rPr>
        <sz val="10"/>
        <color theme="1"/>
        <rFont val="メイリオ"/>
        <family val="3"/>
        <charset val="128"/>
      </rPr>
      <t>※1</t>
    </r>
    <rPh sb="0" eb="1">
      <t>ト</t>
    </rPh>
    <rPh sb="1" eb="2">
      <t>アユミ</t>
    </rPh>
    <rPh sb="3" eb="5">
      <t>ゲッカン</t>
    </rPh>
    <phoneticPr fontId="1"/>
  </si>
  <si>
    <t>・自転車による通勤時間は、便宜上時速を“ゆっくり”で10km/h、“普通”で16.1km/h、“速め”で19.3km/h、“速い”で22.5km/hとして計算しています。</t>
    <rPh sb="1" eb="4">
      <t>ジテンシャ</t>
    </rPh>
    <rPh sb="7" eb="9">
      <t>ツウキン</t>
    </rPh>
    <rPh sb="9" eb="11">
      <t>ジカン</t>
    </rPh>
    <rPh sb="13" eb="15">
      <t>ベンギ</t>
    </rPh>
    <rPh sb="15" eb="16">
      <t>ジョウ</t>
    </rPh>
    <rPh sb="16" eb="18">
      <t>ジソク</t>
    </rPh>
    <rPh sb="34" eb="36">
      <t>フツウ</t>
    </rPh>
    <rPh sb="48" eb="49">
      <t>ハヤ</t>
    </rPh>
    <rPh sb="62" eb="63">
      <t>ハヤ</t>
    </rPh>
    <rPh sb="77" eb="79">
      <t>ケイサン</t>
    </rPh>
    <phoneticPr fontId="1"/>
  </si>
  <si>
    <r>
      <t>・CO</t>
    </r>
    <r>
      <rPr>
        <vertAlign val="subscript"/>
        <sz val="7"/>
        <color theme="1"/>
        <rFont val="メイリオ"/>
        <family val="3"/>
        <charset val="128"/>
      </rPr>
      <t>2</t>
    </r>
    <r>
      <rPr>
        <sz val="7"/>
        <color theme="1"/>
        <rFont val="メイリオ"/>
        <family val="3"/>
        <charset val="128"/>
      </rPr>
      <t>削減量は、CO</t>
    </r>
    <r>
      <rPr>
        <vertAlign val="subscript"/>
        <sz val="7"/>
        <color theme="1"/>
        <rFont val="メイリオ"/>
        <family val="3"/>
        <charset val="128"/>
      </rPr>
      <t>2</t>
    </r>
    <r>
      <rPr>
        <sz val="7"/>
        <color theme="1"/>
        <rFont val="メイリオ"/>
        <family val="3"/>
        <charset val="128"/>
      </rPr>
      <t>排出係数を“ガソリン”で2.3kg-CO</t>
    </r>
    <r>
      <rPr>
        <vertAlign val="subscript"/>
        <sz val="7"/>
        <color theme="1"/>
        <rFont val="メイリオ"/>
        <family val="3"/>
        <charset val="128"/>
      </rPr>
      <t>2</t>
    </r>
    <r>
      <rPr>
        <sz val="7"/>
        <color theme="1"/>
        <rFont val="メイリオ"/>
        <family val="3"/>
        <charset val="128"/>
      </rPr>
      <t>/L、“ディーゼル（軽油）”で2.6kg-CO</t>
    </r>
    <r>
      <rPr>
        <vertAlign val="subscript"/>
        <sz val="7"/>
        <color theme="1"/>
        <rFont val="メイリオ"/>
        <family val="3"/>
        <charset val="128"/>
      </rPr>
      <t>2</t>
    </r>
    <r>
      <rPr>
        <sz val="7"/>
        <color theme="1"/>
        <rFont val="メイリオ"/>
        <family val="3"/>
        <charset val="128"/>
      </rPr>
      <t>/Lとして計算しています。</t>
    </r>
    <rPh sb="4" eb="6">
      <t>サクゲン</t>
    </rPh>
    <rPh sb="6" eb="7">
      <t>リョウ</t>
    </rPh>
    <rPh sb="12" eb="14">
      <t>ハイシュツ</t>
    </rPh>
    <rPh sb="14" eb="16">
      <t>ケイスウ</t>
    </rPh>
    <rPh sb="43" eb="45">
      <t>ケイユ</t>
    </rPh>
    <rPh sb="62" eb="64">
      <t>ケイサン</t>
    </rPh>
    <phoneticPr fontId="1"/>
  </si>
  <si>
    <t>消費ｶﾛﾘｰ（車なら）</t>
    <rPh sb="0" eb="2">
      <t>ショウヒ</t>
    </rPh>
    <rPh sb="7" eb="8">
      <t>クルマ</t>
    </rPh>
    <phoneticPr fontId="1"/>
  </si>
  <si>
    <r>
      <t>頑張れば実質</t>
    </r>
    <r>
      <rPr>
        <b/>
        <sz val="12"/>
        <color theme="1"/>
        <rFont val="メイリオ"/>
        <family val="3"/>
        <charset val="128"/>
      </rPr>
      <t>０</t>
    </r>
    <r>
      <rPr>
        <sz val="12"/>
        <color theme="1"/>
        <rFont val="メイリオ"/>
        <family val="3"/>
        <charset val="128"/>
      </rPr>
      <t>円⁉</t>
    </r>
    <rPh sb="0" eb="2">
      <t>ガンバ</t>
    </rPh>
    <rPh sb="4" eb="6">
      <t>ジッシツ</t>
    </rPh>
    <rPh sb="7" eb="8">
      <t>エン</t>
    </rPh>
    <phoneticPr fontId="1"/>
  </si>
  <si>
    <r>
      <t>消費ｶﾛﾘｰ（較差）</t>
    </r>
    <r>
      <rPr>
        <sz val="10"/>
        <color theme="1"/>
        <rFont val="メイリオ"/>
        <family val="3"/>
        <charset val="128"/>
      </rPr>
      <t>※2</t>
    </r>
    <rPh sb="0" eb="2">
      <t>ショウヒ</t>
    </rPh>
    <rPh sb="7" eb="9">
      <t>カクサ</t>
    </rPh>
    <phoneticPr fontId="1"/>
  </si>
  <si>
    <t>一月に</t>
    <rPh sb="0" eb="1">
      <t>ヒト</t>
    </rPh>
    <rPh sb="1" eb="2">
      <t>ツキ</t>
    </rPh>
    <phoneticPr fontId="1"/>
  </si>
  <si>
    <r>
      <t>まで実質ｶﾛﾘｰ</t>
    </r>
    <r>
      <rPr>
        <b/>
        <sz val="12"/>
        <color theme="1"/>
        <rFont val="メイリオ"/>
        <family val="3"/>
        <charset val="128"/>
      </rPr>
      <t>０</t>
    </r>
    <r>
      <rPr>
        <sz val="12"/>
        <color theme="1"/>
        <rFont val="メイリオ"/>
        <family val="3"/>
        <charset val="128"/>
      </rPr>
      <t>に⁉</t>
    </r>
    <rPh sb="2" eb="4">
      <t>ジッシツ</t>
    </rPh>
    <phoneticPr fontId="1"/>
  </si>
  <si>
    <t>・車による通勤時間は、時速40km/hで計算しています。また、駐車場までの移動や暖機運転等に要する時間は考慮していません。</t>
    <rPh sb="1" eb="2">
      <t>クルマ</t>
    </rPh>
    <rPh sb="5" eb="7">
      <t>ツウキン</t>
    </rPh>
    <rPh sb="7" eb="9">
      <t>ジカン</t>
    </rPh>
    <rPh sb="11" eb="13">
      <t>ジソク</t>
    </rPh>
    <rPh sb="20" eb="22">
      <t>ケイサン</t>
    </rPh>
    <rPh sb="31" eb="34">
      <t>チュウシャジョウ</t>
    </rPh>
    <rPh sb="37" eb="39">
      <t>イドウ</t>
    </rPh>
    <rPh sb="40" eb="42">
      <t>ダンキ</t>
    </rPh>
    <rPh sb="42" eb="44">
      <t>ウンテン</t>
    </rPh>
    <rPh sb="44" eb="45">
      <t>トウ</t>
    </rPh>
    <rPh sb="46" eb="47">
      <t>ヨウ</t>
    </rPh>
    <rPh sb="49" eb="51">
      <t>ジカン</t>
    </rPh>
    <rPh sb="52" eb="54">
      <t>コウリョ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</si>
</sst>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8" formatCode="#,##0_ ;[Red]\-#,##0\ "/>
    <numFmt numFmtId="179" formatCode="#,##0.0_ ;[Red]\-#,##0.0\ "/>
    <numFmt numFmtId="180" formatCode="#,##0_ &quot;食&quot;"/>
    <numFmt numFmtId="181" formatCode="#,##0_ &quot;カ&quot;&quot;月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vertAlign val="subscript"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7"/>
      <color theme="1"/>
      <name val="ＭＳ Ｐゴシック"/>
      <family val="2"/>
      <charset val="128"/>
      <scheme val="minor"/>
    </font>
    <font>
      <vertAlign val="subscript"/>
      <sz val="7"/>
      <color theme="1"/>
      <name val="メイリオ"/>
      <family val="3"/>
      <charset val="128"/>
    </font>
    <font>
      <sz val="10"/>
      <name val="メイリオ"/>
      <family val="3"/>
      <charset val="128"/>
    </font>
    <font>
      <sz val="7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Fill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3" borderId="2" xfId="0" applyFont="1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178" fontId="5" fillId="4" borderId="1" xfId="0" applyNumberFormat="1" applyFont="1" applyFill="1" applyBorder="1" applyAlignment="1">
      <alignment vertical="center" shrinkToFit="1"/>
    </xf>
    <xf numFmtId="178" fontId="5" fillId="4" borderId="6" xfId="0" applyNumberFormat="1" applyFont="1" applyFill="1" applyBorder="1" applyAlignment="1">
      <alignment vertical="center" shrinkToFit="1"/>
    </xf>
    <xf numFmtId="179" fontId="5" fillId="4" borderId="1" xfId="0" applyNumberFormat="1" applyFont="1" applyFill="1" applyBorder="1" applyAlignment="1">
      <alignment vertical="center" shrinkToFit="1"/>
    </xf>
    <xf numFmtId="180" fontId="5" fillId="0" borderId="1" xfId="0" applyNumberFormat="1" applyFont="1" applyFill="1" applyBorder="1" applyAlignment="1">
      <alignment vertical="center" shrinkToFit="1"/>
    </xf>
    <xf numFmtId="181" fontId="5" fillId="0" borderId="1" xfId="0" applyNumberFormat="1" applyFont="1" applyFill="1" applyBorder="1" applyAlignment="1">
      <alignment vertical="center" shrinkToFit="1"/>
    </xf>
    <xf numFmtId="0" fontId="2" fillId="2" borderId="2" xfId="0" applyFont="1" applyFill="1" applyBorder="1">
      <alignment vertical="center"/>
    </xf>
    <xf numFmtId="0" fontId="11" fillId="0" borderId="3" xfId="0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" fillId="3" borderId="4" xfId="0" applyFont="1" applyFill="1" applyBorder="1" applyAlignment="1">
      <alignment vertical="center"/>
    </xf>
    <xf numFmtId="176" fontId="2" fillId="0" borderId="1" xfId="0" applyNumberFormat="1" applyFont="1" applyBorder="1" applyAlignment="1" applyProtection="1">
      <alignment vertical="center" shrinkToFit="1"/>
      <protection locked="0"/>
    </xf>
    <xf numFmtId="176" fontId="2" fillId="0" borderId="6" xfId="0" applyNumberFormat="1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</cellXfs>
  <cellStyles count="1">
    <cellStyle name="標準" xfId="0" builtinId="0"/>
  </cellStyles>
  <dxfs count="4">
    <dxf>
      <font>
        <color rgb="FFFFFF00"/>
      </font>
    </dxf>
    <dxf>
      <font>
        <color theme="0"/>
      </font>
    </dxf>
    <dxf>
      <font>
        <color theme="0"/>
      </font>
    </dxf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zoomScaleNormal="100" zoomScaleSheetLayoutView="100" workbookViewId="0">
      <selection activeCell="B2" sqref="B2"/>
    </sheetView>
  </sheetViews>
  <sheetFormatPr defaultRowHeight="20.100000000000001" customHeight="1" x14ac:dyDescent="0.15"/>
  <cols>
    <col min="1" max="1" width="20.625" style="1" customWidth="1"/>
    <col min="2" max="3" width="10.625" style="1" customWidth="1"/>
    <col min="4" max="4" width="2.625" style="2" customWidth="1"/>
    <col min="5" max="8" width="10.625" style="1" customWidth="1"/>
    <col min="9" max="9" width="9" style="1"/>
    <col min="10" max="10" width="20.75" style="1" hidden="1" customWidth="1"/>
    <col min="11" max="11" width="14.25" style="1" hidden="1" customWidth="1"/>
    <col min="12" max="12" width="27.75" style="1" hidden="1" customWidth="1"/>
    <col min="13" max="13" width="14.125" style="1" hidden="1" customWidth="1"/>
    <col min="14" max="14" width="6.875" style="1" hidden="1" customWidth="1"/>
    <col min="15" max="15" width="23.5" style="1" hidden="1" customWidth="1"/>
    <col min="16" max="16" width="14.125" style="1" hidden="1" customWidth="1"/>
    <col min="17" max="17" width="6.875" style="1" hidden="1" customWidth="1"/>
    <col min="18" max="18" width="21.375" style="1" hidden="1" customWidth="1"/>
    <col min="19" max="19" width="14.125" style="1" hidden="1" customWidth="1"/>
    <col min="20" max="20" width="0" style="1" hidden="1" customWidth="1"/>
    <col min="21" max="16384" width="9" style="1"/>
  </cols>
  <sheetData>
    <row r="1" spans="1:20" ht="20.100000000000001" customHeight="1" thickBot="1" x14ac:dyDescent="0.2">
      <c r="A1" s="10" t="s">
        <v>8</v>
      </c>
      <c r="J1" s="20" t="s">
        <v>10</v>
      </c>
      <c r="K1" s="21" t="s">
        <v>37</v>
      </c>
      <c r="L1" s="20" t="s">
        <v>5</v>
      </c>
      <c r="M1" s="22" t="s">
        <v>25</v>
      </c>
      <c r="N1" s="21" t="s">
        <v>17</v>
      </c>
      <c r="O1" s="20" t="s">
        <v>6</v>
      </c>
      <c r="P1" s="22" t="s">
        <v>25</v>
      </c>
      <c r="Q1" s="21" t="s">
        <v>17</v>
      </c>
      <c r="R1" s="20" t="s">
        <v>49</v>
      </c>
      <c r="S1" s="22" t="s">
        <v>50</v>
      </c>
      <c r="T1" s="21" t="s">
        <v>17</v>
      </c>
    </row>
    <row r="2" spans="1:20" ht="20.100000000000001" customHeight="1" thickBot="1" x14ac:dyDescent="0.2">
      <c r="A2" s="4" t="s">
        <v>46</v>
      </c>
      <c r="B2" s="45"/>
      <c r="C2" s="7" t="s">
        <v>1</v>
      </c>
      <c r="D2" s="3"/>
      <c r="E2" s="44" t="s">
        <v>33</v>
      </c>
      <c r="F2" s="43"/>
      <c r="G2" s="45"/>
      <c r="H2" s="7" t="s">
        <v>32</v>
      </c>
      <c r="J2" s="26" t="s">
        <v>13</v>
      </c>
      <c r="K2" s="27">
        <v>2.2999999999999998</v>
      </c>
      <c r="L2" s="26" t="s">
        <v>18</v>
      </c>
      <c r="M2" s="32">
        <v>10</v>
      </c>
      <c r="N2" s="27">
        <v>4</v>
      </c>
      <c r="O2" s="26" t="s">
        <v>28</v>
      </c>
      <c r="P2" s="32">
        <v>3.2</v>
      </c>
      <c r="Q2" s="27">
        <v>2.8</v>
      </c>
      <c r="R2" s="26" t="s">
        <v>51</v>
      </c>
      <c r="S2" s="32">
        <v>40</v>
      </c>
      <c r="T2" s="27">
        <v>1.3</v>
      </c>
    </row>
    <row r="3" spans="1:20" ht="20.100000000000001" customHeight="1" thickBot="1" x14ac:dyDescent="0.2">
      <c r="A3" s="6" t="s">
        <v>47</v>
      </c>
      <c r="B3" s="45"/>
      <c r="C3" s="5" t="s">
        <v>2</v>
      </c>
      <c r="D3" s="3"/>
      <c r="E3" s="42" t="s">
        <v>0</v>
      </c>
      <c r="F3" s="43"/>
      <c r="G3" s="46"/>
      <c r="H3" s="8" t="s">
        <v>3</v>
      </c>
      <c r="J3" s="28" t="s">
        <v>16</v>
      </c>
      <c r="K3" s="29">
        <v>2.6</v>
      </c>
      <c r="L3" s="28" t="s">
        <v>19</v>
      </c>
      <c r="M3" s="33">
        <v>16.100000000000001</v>
      </c>
      <c r="N3" s="29">
        <v>6</v>
      </c>
      <c r="O3" s="28" t="s">
        <v>22</v>
      </c>
      <c r="P3" s="33">
        <v>4</v>
      </c>
      <c r="Q3" s="29">
        <v>3</v>
      </c>
      <c r="R3" s="28"/>
      <c r="S3" s="33"/>
      <c r="T3" s="29"/>
    </row>
    <row r="4" spans="1:20" ht="20.100000000000001" customHeight="1" thickBot="1" x14ac:dyDescent="0.2">
      <c r="A4" s="4" t="s">
        <v>34</v>
      </c>
      <c r="B4" s="45"/>
      <c r="C4" s="7" t="s">
        <v>4</v>
      </c>
      <c r="D4" s="3"/>
      <c r="E4" s="44" t="s">
        <v>10</v>
      </c>
      <c r="F4" s="43"/>
      <c r="G4" s="47"/>
      <c r="H4" s="48"/>
      <c r="J4" s="28"/>
      <c r="K4" s="29"/>
      <c r="L4" s="28" t="s">
        <v>20</v>
      </c>
      <c r="M4" s="33">
        <v>19.3</v>
      </c>
      <c r="N4" s="29">
        <v>8</v>
      </c>
      <c r="O4" s="28" t="s">
        <v>23</v>
      </c>
      <c r="P4" s="33">
        <v>4.8</v>
      </c>
      <c r="Q4" s="29">
        <v>3.5</v>
      </c>
      <c r="R4" s="28"/>
      <c r="S4" s="33"/>
      <c r="T4" s="29"/>
    </row>
    <row r="5" spans="1:20" ht="20.100000000000001" customHeight="1" thickBot="1" x14ac:dyDescent="0.2">
      <c r="A5" s="6" t="s">
        <v>58</v>
      </c>
      <c r="B5" s="45"/>
      <c r="C5" s="5" t="s">
        <v>32</v>
      </c>
      <c r="D5" s="3"/>
      <c r="E5" s="42" t="s">
        <v>5</v>
      </c>
      <c r="F5" s="43"/>
      <c r="G5" s="47"/>
      <c r="H5" s="48"/>
      <c r="J5" s="30"/>
      <c r="K5" s="31"/>
      <c r="L5" s="30" t="s">
        <v>21</v>
      </c>
      <c r="M5" s="34">
        <v>22.5</v>
      </c>
      <c r="N5" s="31">
        <v>10</v>
      </c>
      <c r="O5" s="30" t="s">
        <v>24</v>
      </c>
      <c r="P5" s="34">
        <v>5.6</v>
      </c>
      <c r="Q5" s="31">
        <v>4.3</v>
      </c>
      <c r="R5" s="30"/>
      <c r="S5" s="34"/>
      <c r="T5" s="31"/>
    </row>
    <row r="6" spans="1:20" ht="20.100000000000001" customHeight="1" thickBot="1" x14ac:dyDescent="0.2">
      <c r="A6" s="4" t="s">
        <v>59</v>
      </c>
      <c r="B6" s="45"/>
      <c r="C6" s="7" t="s">
        <v>32</v>
      </c>
      <c r="D6" s="3"/>
      <c r="E6" s="44" t="s">
        <v>6</v>
      </c>
      <c r="F6" s="43"/>
      <c r="G6" s="47"/>
      <c r="H6" s="48"/>
      <c r="J6" s="23" t="s">
        <v>26</v>
      </c>
      <c r="K6" s="24" t="b">
        <f>IF($G$4=J2,K2,IF($G$4=J3,K3))</f>
        <v>0</v>
      </c>
      <c r="L6" s="23" t="s">
        <v>26</v>
      </c>
      <c r="M6" s="25" t="b">
        <f>IF($G$5=L2,M2,IF($G$5=L3,M3,IF($G$5=L4,M4,IF($G$5=L5,M5))))</f>
        <v>0</v>
      </c>
      <c r="N6" s="24" t="b">
        <f>IF($G$5=L2,N2,IF($G$5=L3,N3,IF($G$5=L4,N4,IF($G$5=L5,N5))))</f>
        <v>0</v>
      </c>
      <c r="O6" s="23" t="s">
        <v>27</v>
      </c>
      <c r="P6" s="25" t="b">
        <f>IF($G$6=O2,P2,IF($G$6=O3,P3,IF($G$6=O4,P4,IF($G$6=O5,P5))))</f>
        <v>0</v>
      </c>
      <c r="Q6" s="24" t="str">
        <f>IF($G$6=O2,Q2,IF($G$6=O3,Q3,IF($G$6=O4,Q4,IF($G$6=O5,Q5,""))))</f>
        <v/>
      </c>
      <c r="R6" s="23" t="s">
        <v>27</v>
      </c>
      <c r="S6" s="25">
        <f>S2</f>
        <v>40</v>
      </c>
      <c r="T6" s="24">
        <f>T2</f>
        <v>1.3</v>
      </c>
    </row>
    <row r="7" spans="1:20" ht="20.100000000000001" customHeight="1" x14ac:dyDescent="0.15">
      <c r="A7" s="14" t="s">
        <v>35</v>
      </c>
      <c r="B7"/>
      <c r="C7"/>
      <c r="D7"/>
      <c r="E7"/>
      <c r="F7"/>
      <c r="G7"/>
      <c r="H7"/>
      <c r="J7" s="9"/>
      <c r="K7" s="9"/>
      <c r="L7" s="9"/>
      <c r="M7" s="9"/>
      <c r="N7" s="9"/>
      <c r="O7" s="9"/>
      <c r="P7" s="9"/>
      <c r="Q7" s="9"/>
    </row>
    <row r="8" spans="1:20" ht="20.100000000000001" customHeight="1" x14ac:dyDescent="0.15">
      <c r="A8"/>
      <c r="B8"/>
      <c r="C8"/>
      <c r="D8"/>
      <c r="E8"/>
      <c r="F8"/>
      <c r="G8"/>
      <c r="H8"/>
    </row>
    <row r="9" spans="1:20" ht="20.100000000000001" customHeight="1" x14ac:dyDescent="0.15">
      <c r="A9" s="10" t="s">
        <v>9</v>
      </c>
    </row>
    <row r="10" spans="1:20" ht="20.100000000000001" customHeight="1" thickBot="1" x14ac:dyDescent="0.2">
      <c r="A10" s="1" t="s">
        <v>43</v>
      </c>
    </row>
    <row r="11" spans="1:20" ht="20.100000000000001" customHeight="1" thickBot="1" x14ac:dyDescent="0.2">
      <c r="A11" s="4" t="s">
        <v>7</v>
      </c>
      <c r="B11" s="35" t="e">
        <f>B2*2/M6*60</f>
        <v>#DIV/0!</v>
      </c>
      <c r="C11" s="7" t="s">
        <v>42</v>
      </c>
      <c r="D11" s="3"/>
      <c r="E11" s="44" t="s">
        <v>29</v>
      </c>
      <c r="F11" s="43"/>
      <c r="G11" s="35" t="e">
        <f>1.05*N6*B11/60*B4</f>
        <v>#DIV/0!</v>
      </c>
      <c r="H11" s="7" t="s">
        <v>39</v>
      </c>
    </row>
    <row r="12" spans="1:20" ht="20.100000000000001" customHeight="1" thickBot="1" x14ac:dyDescent="0.2">
      <c r="A12" s="6" t="s">
        <v>45</v>
      </c>
      <c r="B12" s="35" t="e">
        <f>B2*2/P6*60</f>
        <v>#DIV/0!</v>
      </c>
      <c r="C12" s="5" t="s">
        <v>42</v>
      </c>
      <c r="D12" s="3"/>
      <c r="E12" s="42" t="s">
        <v>30</v>
      </c>
      <c r="F12" s="43"/>
      <c r="G12" s="36" t="e">
        <f>1.05*Q6*B12/60*B4</f>
        <v>#VALUE!</v>
      </c>
      <c r="H12" s="8" t="s">
        <v>36</v>
      </c>
    </row>
    <row r="13" spans="1:20" ht="20.100000000000001" customHeight="1" thickBot="1" x14ac:dyDescent="0.2">
      <c r="A13" s="4" t="s">
        <v>54</v>
      </c>
      <c r="B13" s="35">
        <f>B2*2/S6*60</f>
        <v>0</v>
      </c>
      <c r="C13" s="7" t="s">
        <v>42</v>
      </c>
      <c r="D13" s="3"/>
      <c r="E13" s="44" t="s">
        <v>62</v>
      </c>
      <c r="F13" s="43"/>
      <c r="G13" s="35">
        <f>1.05*T6*B13/60*B4</f>
        <v>0</v>
      </c>
      <c r="H13" s="7" t="s">
        <v>39</v>
      </c>
    </row>
    <row r="14" spans="1:20" ht="20.100000000000001" customHeight="1" thickBot="1" x14ac:dyDescent="0.2">
      <c r="A14" s="6" t="s">
        <v>48</v>
      </c>
      <c r="B14" s="35" t="e">
        <f>B2*2/B3*G3</f>
        <v>#DIV/0!</v>
      </c>
      <c r="C14" s="5" t="s">
        <v>11</v>
      </c>
      <c r="D14" s="3"/>
      <c r="E14" s="42" t="s">
        <v>15</v>
      </c>
      <c r="F14" s="43"/>
      <c r="G14" s="37" t="e">
        <f>B2*2/B3*K6</f>
        <v>#DIV/0!</v>
      </c>
      <c r="H14" s="5" t="s">
        <v>14</v>
      </c>
    </row>
    <row r="15" spans="1:20" ht="20.100000000000001" customHeight="1" thickBot="1" x14ac:dyDescent="0.2">
      <c r="A15" s="16" t="s">
        <v>41</v>
      </c>
      <c r="B15" s="15"/>
      <c r="C15" s="16"/>
      <c r="E15" s="9"/>
      <c r="F15" s="9"/>
      <c r="G15" s="15"/>
      <c r="H15" s="16"/>
    </row>
    <row r="16" spans="1:20" ht="20.100000000000001" customHeight="1" thickBot="1" x14ac:dyDescent="0.2">
      <c r="A16" s="4" t="s">
        <v>44</v>
      </c>
      <c r="B16" s="35" t="e">
        <f>G11*B5+G12*B6</f>
        <v>#DIV/0!</v>
      </c>
      <c r="C16" s="7" t="s">
        <v>36</v>
      </c>
      <c r="D16" s="3"/>
      <c r="E16" s="44" t="s">
        <v>64</v>
      </c>
      <c r="F16" s="43"/>
      <c r="G16" s="35" t="e">
        <f>G13*(B5+B6)-B16</f>
        <v>#DIV/0!</v>
      </c>
      <c r="H16" s="7" t="s">
        <v>36</v>
      </c>
    </row>
    <row r="17" spans="1:8" ht="20.100000000000001" customHeight="1" thickBot="1" x14ac:dyDescent="0.2">
      <c r="A17" s="6" t="s">
        <v>48</v>
      </c>
      <c r="B17" s="35" t="e">
        <f>B14*(B5+B6)</f>
        <v>#DIV/0!</v>
      </c>
      <c r="C17" s="5" t="s">
        <v>11</v>
      </c>
      <c r="D17" s="3"/>
      <c r="E17" s="42" t="s">
        <v>15</v>
      </c>
      <c r="F17" s="43"/>
      <c r="G17" s="37" t="e">
        <f>G14*(B5+B6)</f>
        <v>#DIV/0!</v>
      </c>
      <c r="H17" s="5" t="s">
        <v>14</v>
      </c>
    </row>
    <row r="18" spans="1:8" ht="20.100000000000001" customHeight="1" thickBot="1" x14ac:dyDescent="0.2">
      <c r="A18" s="16" t="s">
        <v>40</v>
      </c>
      <c r="B18" s="15"/>
      <c r="C18" s="16"/>
      <c r="E18" s="9"/>
      <c r="F18" s="9"/>
      <c r="G18" s="15"/>
      <c r="H18" s="16"/>
    </row>
    <row r="19" spans="1:8" ht="20.100000000000001" customHeight="1" thickBot="1" x14ac:dyDescent="0.2">
      <c r="A19" s="4" t="s">
        <v>44</v>
      </c>
      <c r="B19" s="35" t="e">
        <f>B16*12</f>
        <v>#DIV/0!</v>
      </c>
      <c r="C19" s="7" t="s">
        <v>36</v>
      </c>
      <c r="D19" s="3"/>
      <c r="E19" s="44" t="s">
        <v>64</v>
      </c>
      <c r="F19" s="43"/>
      <c r="G19" s="35" t="e">
        <f>G16*12</f>
        <v>#DIV/0!</v>
      </c>
      <c r="H19" s="7" t="s">
        <v>36</v>
      </c>
    </row>
    <row r="20" spans="1:8" ht="20.100000000000001" customHeight="1" thickBot="1" x14ac:dyDescent="0.2">
      <c r="A20" s="6" t="s">
        <v>48</v>
      </c>
      <c r="B20" s="35" t="e">
        <f>B17*12</f>
        <v>#DIV/0!</v>
      </c>
      <c r="C20" s="5" t="s">
        <v>11</v>
      </c>
      <c r="D20" s="3"/>
      <c r="E20" s="42" t="s">
        <v>15</v>
      </c>
      <c r="F20" s="43"/>
      <c r="G20" s="37" t="e">
        <f>G17*12</f>
        <v>#DIV/0!</v>
      </c>
      <c r="H20" s="5" t="s">
        <v>14</v>
      </c>
    </row>
    <row r="21" spans="1:8" ht="20.100000000000001" customHeight="1" x14ac:dyDescent="0.15">
      <c r="A21" s="18" t="s">
        <v>56</v>
      </c>
    </row>
    <row r="23" spans="1:8" ht="20.100000000000001" customHeight="1" thickBot="1" x14ac:dyDescent="0.2">
      <c r="A23" s="1" t="s">
        <v>12</v>
      </c>
    </row>
    <row r="24" spans="1:8" ht="20.100000000000001" customHeight="1" thickBot="1" x14ac:dyDescent="0.2">
      <c r="A24" s="17" t="s">
        <v>57</v>
      </c>
      <c r="B24" s="45"/>
      <c r="C24" s="17" t="s">
        <v>36</v>
      </c>
      <c r="D24" s="41" t="s">
        <v>53</v>
      </c>
      <c r="E24" s="4" t="s">
        <v>65</v>
      </c>
      <c r="F24" s="38" t="e">
        <f>ROUNDDOWN(G16/B24*-1,0)</f>
        <v>#DIV/0!</v>
      </c>
      <c r="G24" s="7" t="s">
        <v>66</v>
      </c>
      <c r="H24" s="17"/>
    </row>
    <row r="25" spans="1:8" ht="20.100000000000001" customHeight="1" thickBot="1" x14ac:dyDescent="0.2">
      <c r="A25" s="40" t="s">
        <v>52</v>
      </c>
      <c r="B25" s="45"/>
      <c r="C25" s="40" t="s">
        <v>11</v>
      </c>
      <c r="D25" s="41" t="s">
        <v>53</v>
      </c>
      <c r="E25" s="6" t="s">
        <v>55</v>
      </c>
      <c r="F25" s="39" t="e">
        <f>ROUNDUP(B25/B17,0)</f>
        <v>#DIV/0!</v>
      </c>
      <c r="G25" s="5" t="s">
        <v>63</v>
      </c>
      <c r="H25" s="40"/>
    </row>
    <row r="27" spans="1:8" ht="20.100000000000001" customHeight="1" x14ac:dyDescent="0.15">
      <c r="A27" s="1" t="s">
        <v>31</v>
      </c>
    </row>
    <row r="28" spans="1:8" s="11" customFormat="1" ht="20.100000000000001" customHeight="1" x14ac:dyDescent="0.15">
      <c r="A28" s="19" t="s">
        <v>60</v>
      </c>
      <c r="B28" s="13"/>
      <c r="C28" s="13"/>
      <c r="D28" s="13"/>
      <c r="E28" s="13"/>
      <c r="F28" s="13"/>
      <c r="G28" s="13"/>
      <c r="H28" s="13"/>
    </row>
    <row r="29" spans="1:8" s="11" customFormat="1" ht="20.100000000000001" customHeight="1" x14ac:dyDescent="0.15">
      <c r="A29" s="19" t="s">
        <v>67</v>
      </c>
      <c r="B29" s="13"/>
      <c r="C29" s="13"/>
      <c r="D29" s="13"/>
      <c r="E29" s="13"/>
      <c r="F29" s="13"/>
      <c r="G29" s="13"/>
      <c r="H29" s="13"/>
    </row>
    <row r="30" spans="1:8" s="11" customFormat="1" ht="20.100000000000001" customHeight="1" x14ac:dyDescent="0.15">
      <c r="A30" s="12" t="s">
        <v>38</v>
      </c>
      <c r="B30" s="13"/>
      <c r="C30" s="13"/>
      <c r="D30" s="13"/>
      <c r="E30" s="13"/>
      <c r="F30" s="13"/>
      <c r="G30" s="13"/>
      <c r="H30" s="13"/>
    </row>
    <row r="31" spans="1:8" s="11" customFormat="1" ht="20.100000000000001" customHeight="1" x14ac:dyDescent="0.15">
      <c r="A31" s="12" t="s">
        <v>61</v>
      </c>
      <c r="B31" s="13"/>
      <c r="C31" s="13"/>
      <c r="D31" s="13"/>
      <c r="E31" s="13"/>
      <c r="F31" s="13"/>
      <c r="G31" s="13"/>
      <c r="H31" s="13"/>
    </row>
  </sheetData>
  <sheetProtection sheet="1" objects="1" scenarios="1" selectLockedCells="1"/>
  <mergeCells count="16">
    <mergeCell ref="G4:H4"/>
    <mergeCell ref="G5:H5"/>
    <mergeCell ref="G6:H6"/>
    <mergeCell ref="E2:F2"/>
    <mergeCell ref="E3:F3"/>
    <mergeCell ref="E4:F4"/>
    <mergeCell ref="E5:F5"/>
    <mergeCell ref="E6:F6"/>
    <mergeCell ref="E17:F17"/>
    <mergeCell ref="E19:F19"/>
    <mergeCell ref="E20:F20"/>
    <mergeCell ref="E11:F11"/>
    <mergeCell ref="E12:F12"/>
    <mergeCell ref="E13:F13"/>
    <mergeCell ref="E14:F14"/>
    <mergeCell ref="E16:F16"/>
  </mergeCells>
  <phoneticPr fontId="1"/>
  <conditionalFormatting sqref="B11:B14 B16:B17 B19:B20 G11:G14 G16:G17 G19:G20">
    <cfRule type="containsErrors" dxfId="3" priority="4">
      <formula>ISERROR(B11)</formula>
    </cfRule>
  </conditionalFormatting>
  <conditionalFormatting sqref="F24:F25">
    <cfRule type="cellIs" dxfId="2" priority="1" operator="equal">
      <formula>0</formula>
    </cfRule>
    <cfRule type="containsErrors" dxfId="1" priority="3">
      <formula>ISERROR(F24)</formula>
    </cfRule>
  </conditionalFormatting>
  <conditionalFormatting sqref="B11:B14 B16:B17 B19:B20 G11:G14 G16:G17 G19:G20">
    <cfRule type="cellIs" dxfId="0" priority="2" operator="equal">
      <formula>0</formula>
    </cfRule>
  </conditionalFormatting>
  <dataValidations count="3">
    <dataValidation type="list" allowBlank="1" showInputMessage="1" showErrorMessage="1" sqref="G4:H4">
      <formula1>"ガソリン,ディーゼル（軽油）"</formula1>
    </dataValidation>
    <dataValidation type="list" allowBlank="1" showInputMessage="1" showErrorMessage="1" sqref="G6:H6">
      <formula1>"ゆっくり（3.2km/h）,普通（4.0km/h）,速め（4.8km/h）,速い（5.6km/h）"</formula1>
    </dataValidation>
    <dataValidation type="list" allowBlank="1" showInputMessage="1" showErrorMessage="1" sqref="G5:H5">
      <formula1>"ゆっくり（～16km/h）,普通（16.1～19.2km/h）,速め（19.3～22.4km/h）,速い（22.5～25.6km/h）"</formula1>
    </dataValidation>
  </dataValidations>
  <pageMargins left="0.78740157480314965" right="0.78740157480314965" top="0.98425196850393704" bottom="0.78740157480314965" header="0.59055118110236227" footer="0.39370078740157483"/>
  <pageSetup paperSize="9" orientation="portrait" r:id="rId1"/>
  <headerFooter>
    <oddHeader>&amp;C&amp;"メイリオ,ボールド"&amp;14ノーマーカー通勤試算表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</vt:lpstr>
      <vt:lpstr>計算シート!Print_Area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2019-01-15T02:15:51Z</cp:lastPrinted>
  <dcterms:created xsi:type="dcterms:W3CDTF">2019-01-07T23:36:16Z</dcterms:created>
  <dcterms:modified xsi:type="dcterms:W3CDTF">2019-01-15T02:19:55Z</dcterms:modified>
</cp:coreProperties>
</file>